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Logo" sheetId="1" r:id="rId1"/>
    <sheet name="att.istit" sheetId="2" r:id="rId2"/>
    <sheet name="att comm" sheetId="3" r:id="rId3"/>
  </sheets>
  <externalReferences>
    <externalReference r:id="rId6"/>
  </externalReferences>
  <definedNames>
    <definedName name="_xlnm.Print_Area" localSheetId="2">'att comm'!$A$1:$E$24</definedName>
    <definedName name="_xlnm.Print_Area" localSheetId="1">'att.istit'!$A$1:$E$104</definedName>
  </definedNames>
  <calcPr fullCalcOnLoad="1"/>
</workbook>
</file>

<file path=xl/sharedStrings.xml><?xml version="1.0" encoding="utf-8"?>
<sst xmlns="http://schemas.openxmlformats.org/spreadsheetml/2006/main" count="152" uniqueCount="142">
  <si>
    <t xml:space="preserve">COSTI </t>
  </si>
  <si>
    <t>RICAVI</t>
  </si>
  <si>
    <t>TOTALE COSTI</t>
  </si>
  <si>
    <t>PROVENTI FINANZIARI</t>
  </si>
  <si>
    <t>interessi attivi c/c bancari</t>
  </si>
  <si>
    <t>IL PRESIDENTE</t>
  </si>
  <si>
    <t>compenso revisori</t>
  </si>
  <si>
    <t>IMPOSTE E TASSE</t>
  </si>
  <si>
    <t>PROVENTI STRAORDINARI</t>
  </si>
  <si>
    <t>PER IL CONSIGLIO D'AMMINISTRAZIONE</t>
  </si>
  <si>
    <t>IRAP</t>
  </si>
  <si>
    <t>TOTALE RICAVI</t>
  </si>
  <si>
    <t>sopravvenienze attive</t>
  </si>
  <si>
    <t>TOTALE A PAREGGIO</t>
  </si>
  <si>
    <t>ONERI STRAORDINARI</t>
  </si>
  <si>
    <t>sconti /abbuoni attivi</t>
  </si>
  <si>
    <t>compenso docenti</t>
  </si>
  <si>
    <t>AMMORTAMENTI e ACCANTONAMENTI</t>
  </si>
  <si>
    <t>contributo fondazione cassa di risparmio</t>
  </si>
  <si>
    <t>ammortamenti ordinari</t>
  </si>
  <si>
    <t>varie di gestione</t>
  </si>
  <si>
    <t>spese soggiorno giovani musicisti</t>
  </si>
  <si>
    <t>interessi passivi c/c</t>
  </si>
  <si>
    <t>incasso biglietti accademia</t>
  </si>
  <si>
    <t>cancelleria e stampati</t>
  </si>
  <si>
    <t>postali e valori bollati</t>
  </si>
  <si>
    <t>ONERI   BANCARI  E FINANZIARI</t>
  </si>
  <si>
    <t xml:space="preserve">UTILE D'ESERCIZIO </t>
  </si>
  <si>
    <t>enciclopedia multimediale</t>
  </si>
  <si>
    <t>oneri bancari</t>
  </si>
  <si>
    <t>messa a disposizione</t>
  </si>
  <si>
    <t>DISAVANZO D'ESERCIZIO</t>
  </si>
  <si>
    <t>CONTRIBUTI</t>
  </si>
  <si>
    <t>IRES</t>
  </si>
  <si>
    <t>SPESE GEN. GESTIONE ACCADEMIA</t>
  </si>
  <si>
    <t>CONTRIBUTI DI TERZI ACCADEMIA</t>
  </si>
  <si>
    <t>contributo Regione</t>
  </si>
  <si>
    <t>donazioni</t>
  </si>
  <si>
    <t>energia elettrica / seab</t>
  </si>
  <si>
    <t>sicurezza del lavoro /corsi aggiornamento</t>
  </si>
  <si>
    <t>COSTO PERS SEGRETERIA ACCADEMIA</t>
  </si>
  <si>
    <t>pubblicità-sponsor-promozione</t>
  </si>
  <si>
    <t>BFB</t>
  </si>
  <si>
    <t>SPESE GEN ARTISTICHE ACCADEMIA</t>
  </si>
  <si>
    <t>facchinaggio corsi</t>
  </si>
  <si>
    <t>SPESE PER GIOVANI MUSIC ACCADEMIA</t>
  </si>
  <si>
    <t>compenso direttore artistico</t>
  </si>
  <si>
    <t>rimborso spese viaggio</t>
  </si>
  <si>
    <t>rimborso spese viaggio docenti</t>
  </si>
  <si>
    <t>SPESE PER DOCENTI ACCADEMIA</t>
  </si>
  <si>
    <t>siae/ ticketing</t>
  </si>
  <si>
    <t>traduzioni</t>
  </si>
  <si>
    <t>contributo Comune c/Gestione</t>
  </si>
  <si>
    <t>contribut centro culturale Dobbiaco</t>
  </si>
  <si>
    <t>acquisto noleggio partiture</t>
  </si>
  <si>
    <t xml:space="preserve">compenso direttore d'orchestra </t>
  </si>
  <si>
    <t>compenso solisti</t>
  </si>
  <si>
    <t>spese viaggio direttore art/orch/solisti</t>
  </si>
  <si>
    <t>sponsorizzazione Alperia</t>
  </si>
  <si>
    <t>addetti pulizie e prodotti igienici</t>
  </si>
  <si>
    <t>stipendi/INPS /INAIL / ENPALS/TFR</t>
  </si>
  <si>
    <t>sorveglianza aule ist. Musicale</t>
  </si>
  <si>
    <t xml:space="preserve">affitto sale concerti e aule </t>
  </si>
  <si>
    <t>noleggio e trasporto strumenti</t>
  </si>
  <si>
    <t>assicurazioni giovani musicisti e strumenti</t>
  </si>
  <si>
    <t>spese soggiorno docenti e direttore orch.</t>
  </si>
  <si>
    <t>interessi v/erario</t>
  </si>
  <si>
    <t>telefoniche / Adsl</t>
  </si>
  <si>
    <t>collaboratori segreteria /INPS / TFR</t>
  </si>
  <si>
    <t>gettoni presenza  / spese soggiorno/vitto cda</t>
  </si>
  <si>
    <t>manutenzioni sito internet</t>
  </si>
  <si>
    <t>spese consulenza fiscale e del lavoro/legale</t>
  </si>
  <si>
    <t>ATTIVITA'</t>
  </si>
  <si>
    <t>PASSIVITA'</t>
  </si>
  <si>
    <t>IMMOBILIZZAZIONI IMMATERIALI</t>
  </si>
  <si>
    <t>PATRIMONIO NETTO</t>
  </si>
  <si>
    <t>spese di cost / ampliamento</t>
  </si>
  <si>
    <t>Fondo di dotazione</t>
  </si>
  <si>
    <t>DEBITI VS/FORNITORI</t>
  </si>
  <si>
    <t>DEBITI vs BANCHE</t>
  </si>
  <si>
    <t>FONDI D'AMMORTAMENTO</t>
  </si>
  <si>
    <t>altre immobilizzazioni immateriali</t>
  </si>
  <si>
    <t>fdo ammort spese costit / ampliamento</t>
  </si>
  <si>
    <t>IMMOBILIZZAZIONI MATERIALI</t>
  </si>
  <si>
    <t>fdo ammort mobili ed arredi</t>
  </si>
  <si>
    <t>attrezzatura varia</t>
  </si>
  <si>
    <t>fdo ammort macchine ufficio elettr</t>
  </si>
  <si>
    <t>macchine ufficio elettroniche</t>
  </si>
  <si>
    <t>fdo ammort beni strumentali &lt; E.516,46</t>
  </si>
  <si>
    <t>c.e.d. / pacchetti software</t>
  </si>
  <si>
    <t>fdo ammort c.e.d. / pacchetti software</t>
  </si>
  <si>
    <t>mobili ed arredi</t>
  </si>
  <si>
    <t>fdo ammort attrezzatura varia</t>
  </si>
  <si>
    <t>beni strumentali &lt; E. 516,46</t>
  </si>
  <si>
    <t>fdo ammort enciclopedia mutimediale</t>
  </si>
  <si>
    <t xml:space="preserve">FONDO TFR </t>
  </si>
  <si>
    <t>CREDITI DIVERSI</t>
  </si>
  <si>
    <t>Fdo TFR</t>
  </si>
  <si>
    <t>crediti verso fondazione cassa di risparmio</t>
  </si>
  <si>
    <t>DEBITI vs/erario</t>
  </si>
  <si>
    <t>crediti per contributo regione</t>
  </si>
  <si>
    <t>erario c/riten. acc.lavoro auton.</t>
  </si>
  <si>
    <t>crediti per contributo comune bz</t>
  </si>
  <si>
    <t>erario c/ IRAP competenza</t>
  </si>
  <si>
    <t>erario c/imp sost TFR</t>
  </si>
  <si>
    <t>erario c/ritenute su retribuzioni</t>
  </si>
  <si>
    <t>DEBITI v/ISTITUTI PREV/ASS</t>
  </si>
  <si>
    <t>debiti vs/INAIL</t>
  </si>
  <si>
    <t>crediti diversi</t>
  </si>
  <si>
    <t>debiti v/INPS</t>
  </si>
  <si>
    <t>CASSA e BANCA</t>
  </si>
  <si>
    <t>DEBITI DIVERSI</t>
  </si>
  <si>
    <t>cassa contanti</t>
  </si>
  <si>
    <t>c/c cassa di risparmio 450000</t>
  </si>
  <si>
    <t>fatture da pervenire</t>
  </si>
  <si>
    <t>c/c cassa di risparmio 5005613</t>
  </si>
  <si>
    <t>RISCONTI ATTIVI</t>
  </si>
  <si>
    <t>debiti verso Comune BZ</t>
  </si>
  <si>
    <t>RATEI e RISCONTI PASSIVI</t>
  </si>
  <si>
    <t>ratei passivi</t>
  </si>
  <si>
    <t>FONDI RISCHI</t>
  </si>
  <si>
    <t>fdo rischi su crediti</t>
  </si>
  <si>
    <t>TOTALE ATTIVITA'</t>
  </si>
  <si>
    <t>TOTALE PASSIVITA'</t>
  </si>
  <si>
    <t>iva c/erario</t>
  </si>
  <si>
    <t>erario c/IRES</t>
  </si>
  <si>
    <t>f.do spese future</t>
  </si>
  <si>
    <t>dipendenti c/retribuzione</t>
  </si>
  <si>
    <t>BOLZANO 27.03.2019</t>
  </si>
  <si>
    <t>AVV. JURI ANDRIOLLO</t>
  </si>
  <si>
    <t>SITUAZIONE PATRIMONIALE AL 31.12.2018</t>
  </si>
  <si>
    <t>erario c/iva split</t>
  </si>
  <si>
    <t>CONTO ECONOMICO AL 31.12.2018</t>
  </si>
  <si>
    <t>utilizzo spese future</t>
  </si>
  <si>
    <t>privacy officer</t>
  </si>
  <si>
    <t>spese siti internet</t>
  </si>
  <si>
    <t>casetta promozionale piazza walther</t>
  </si>
  <si>
    <t>compenso MCO</t>
  </si>
  <si>
    <t>inps docenti</t>
  </si>
  <si>
    <t>CONTO ECONOMICO ATTIVITA' COMMERCIALE AL 31.12.2018</t>
  </si>
  <si>
    <t>registrazione mazionale europea marchio</t>
  </si>
  <si>
    <t>beni inferiori 516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</si>
</sst>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0_ ;\-#,##0.00\ 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0.0"/>
    <numFmt numFmtId="177" formatCode="#,##0.000"/>
    <numFmt numFmtId="178" formatCode="#,##0.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6"/>
      <name val="Times New Roman"/>
      <family val="1"/>
    </font>
    <font>
      <b/>
      <sz val="28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36"/>
      <name val="Arial Black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color indexed="9"/>
      <name val="Arial Black"/>
      <family val="2"/>
    </font>
    <font>
      <sz val="32"/>
      <color indexed="9"/>
      <name val="Arial Black"/>
      <family val="2"/>
    </font>
    <font>
      <sz val="32"/>
      <color indexed="9"/>
      <name val="Arial Rounded MT Bold"/>
      <family val="0"/>
    </font>
    <font>
      <u val="single"/>
      <strike/>
      <sz val="3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0" fillId="0" borderId="0" xfId="46" applyFont="1" applyAlignment="1" applyProtection="1">
      <alignment/>
      <protection locked="0"/>
    </xf>
    <xf numFmtId="41" fontId="4" fillId="0" borderId="0" xfId="46" applyFont="1" applyAlignment="1" applyProtection="1">
      <alignment horizontal="center"/>
      <protection locked="0"/>
    </xf>
    <xf numFmtId="41" fontId="0" fillId="33" borderId="0" xfId="46" applyFont="1" applyFill="1" applyAlignment="1" applyProtection="1">
      <alignment/>
      <protection locked="0"/>
    </xf>
    <xf numFmtId="41" fontId="1" fillId="0" borderId="0" xfId="46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41" fontId="1" fillId="0" borderId="0" xfId="46" applyFont="1" applyAlignment="1" applyProtection="1">
      <alignment horizontal="left"/>
      <protection locked="0"/>
    </xf>
    <xf numFmtId="41" fontId="0" fillId="0" borderId="0" xfId="46" applyFont="1" applyAlignment="1" applyProtection="1">
      <alignment/>
      <protection locked="0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1" fontId="1" fillId="0" borderId="0" xfId="46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41" fontId="0" fillId="0" borderId="0" xfId="46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46" applyNumberFormat="1" applyFont="1" applyAlignment="1" applyProtection="1">
      <alignment/>
      <protection locked="0"/>
    </xf>
    <xf numFmtId="4" fontId="0" fillId="0" borderId="0" xfId="46" applyNumberFormat="1" applyFont="1" applyAlignment="1" applyProtection="1">
      <alignment/>
      <protection/>
    </xf>
    <xf numFmtId="4" fontId="0" fillId="0" borderId="0" xfId="46" applyNumberFormat="1" applyFont="1" applyAlignment="1" applyProtection="1">
      <alignment/>
      <protection locked="0"/>
    </xf>
    <xf numFmtId="4" fontId="1" fillId="0" borderId="0" xfId="46" applyNumberFormat="1" applyFont="1" applyAlignment="1" applyProtection="1">
      <alignment/>
      <protection locked="0"/>
    </xf>
    <xf numFmtId="4" fontId="1" fillId="0" borderId="0" xfId="46" applyNumberFormat="1" applyFont="1" applyAlignment="1" applyProtection="1">
      <alignment horizontal="center"/>
      <protection locked="0"/>
    </xf>
    <xf numFmtId="4" fontId="1" fillId="0" borderId="0" xfId="46" applyNumberFormat="1" applyFont="1" applyAlignment="1" applyProtection="1">
      <alignment/>
      <protection locked="0"/>
    </xf>
    <xf numFmtId="171" fontId="0" fillId="0" borderId="0" xfId="46" applyNumberFormat="1" applyFont="1" applyAlignment="1" applyProtection="1">
      <alignment/>
      <protection locked="0"/>
    </xf>
    <xf numFmtId="171" fontId="1" fillId="0" borderId="0" xfId="46" applyNumberFormat="1" applyFont="1" applyAlignment="1" applyProtection="1">
      <alignment/>
      <protection locked="0"/>
    </xf>
    <xf numFmtId="173" fontId="1" fillId="0" borderId="0" xfId="46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41" fontId="1" fillId="33" borderId="0" xfId="46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41" fontId="0" fillId="0" borderId="0" xfId="46" applyFont="1" applyAlignment="1" applyProtection="1">
      <alignment/>
      <protection locked="0"/>
    </xf>
    <xf numFmtId="4" fontId="0" fillId="0" borderId="0" xfId="46" applyNumberFormat="1" applyFont="1" applyAlignment="1" applyProtection="1">
      <alignment/>
      <protection locked="0"/>
    </xf>
    <xf numFmtId="4" fontId="0" fillId="34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4" fontId="1" fillId="34" borderId="0" xfId="46" applyNumberFormat="1" applyFont="1" applyFill="1" applyAlignment="1" applyProtection="1">
      <alignment/>
      <protection locked="0"/>
    </xf>
    <xf numFmtId="4" fontId="0" fillId="34" borderId="0" xfId="46" applyNumberFormat="1" applyFont="1" applyFill="1" applyAlignment="1" applyProtection="1">
      <alignment/>
      <protection locked="0"/>
    </xf>
    <xf numFmtId="173" fontId="1" fillId="34" borderId="0" xfId="46" applyNumberFormat="1" applyFont="1" applyFill="1" applyAlignment="1" applyProtection="1">
      <alignment/>
      <protection locked="0"/>
    </xf>
    <xf numFmtId="41" fontId="1" fillId="34" borderId="0" xfId="46" applyFont="1" applyFill="1" applyAlignment="1" applyProtection="1">
      <alignment horizontal="left"/>
      <protection locked="0"/>
    </xf>
    <xf numFmtId="41" fontId="0" fillId="34" borderId="0" xfId="46" applyFont="1" applyFill="1" applyAlignment="1" applyProtection="1">
      <alignment/>
      <protection locked="0"/>
    </xf>
    <xf numFmtId="41" fontId="1" fillId="34" borderId="0" xfId="46" applyFont="1" applyFill="1" applyAlignment="1" applyProtection="1">
      <alignment/>
      <protection locked="0"/>
    </xf>
    <xf numFmtId="171" fontId="1" fillId="34" borderId="0" xfId="46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173" fontId="0" fillId="0" borderId="0" xfId="46" applyNumberFormat="1" applyFont="1" applyFill="1" applyAlignment="1" applyProtection="1">
      <alignment/>
      <protection locked="0"/>
    </xf>
    <xf numFmtId="4" fontId="0" fillId="0" borderId="0" xfId="46" applyNumberFormat="1" applyFont="1" applyFill="1" applyAlignment="1" applyProtection="1">
      <alignment/>
      <protection locked="0"/>
    </xf>
    <xf numFmtId="4" fontId="1" fillId="0" borderId="0" xfId="46" applyNumberFormat="1" applyFont="1" applyFill="1" applyAlignment="1" applyProtection="1">
      <alignment/>
      <protection locked="0"/>
    </xf>
    <xf numFmtId="173" fontId="1" fillId="0" borderId="0" xfId="46" applyNumberFormat="1" applyFont="1" applyFill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1" fontId="0" fillId="24" borderId="0" xfId="46" applyFont="1" applyFill="1" applyAlignment="1" applyProtection="1">
      <alignment/>
      <protection locked="0"/>
    </xf>
    <xf numFmtId="41" fontId="1" fillId="24" borderId="0" xfId="46" applyFont="1" applyFill="1" applyAlignment="1" applyProtection="1">
      <alignment horizontal="left"/>
      <protection locked="0"/>
    </xf>
    <xf numFmtId="41" fontId="1" fillId="24" borderId="0" xfId="46" applyFont="1" applyFill="1" applyAlignment="1" applyProtection="1">
      <alignment/>
      <protection locked="0"/>
    </xf>
    <xf numFmtId="4" fontId="0" fillId="24" borderId="0" xfId="46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41" fontId="1" fillId="24" borderId="0" xfId="46" applyFont="1" applyFill="1" applyAlignment="1" applyProtection="1">
      <alignment horizontal="centerContinuous"/>
      <protection locked="0"/>
    </xf>
    <xf numFmtId="4" fontId="0" fillId="24" borderId="0" xfId="46" applyNumberFormat="1" applyFont="1" applyFill="1" applyAlignment="1" applyProtection="1">
      <alignment horizontal="centerContinuous"/>
      <protection locked="0"/>
    </xf>
    <xf numFmtId="41" fontId="0" fillId="24" borderId="0" xfId="46" applyFont="1" applyFill="1" applyAlignment="1" applyProtection="1">
      <alignment horizontal="centerContinuous"/>
      <protection locked="0"/>
    </xf>
    <xf numFmtId="4" fontId="1" fillId="0" borderId="0" xfId="46" applyNumberFormat="1" applyFont="1" applyAlignment="1" applyProtection="1">
      <alignment/>
      <protection/>
    </xf>
    <xf numFmtId="41" fontId="0" fillId="0" borderId="0" xfId="46" applyFont="1" applyAlignment="1" applyProtection="1">
      <alignment horizontal="left"/>
      <protection locked="0"/>
    </xf>
    <xf numFmtId="4" fontId="0" fillId="0" borderId="0" xfId="46" applyNumberFormat="1" applyFont="1" applyAlignment="1" applyProtection="1">
      <alignment/>
      <protection/>
    </xf>
    <xf numFmtId="170" fontId="0" fillId="0" borderId="0" xfId="46" applyNumberFormat="1" applyFont="1" applyAlignment="1" applyProtection="1">
      <alignment wrapText="1"/>
      <protection locked="0"/>
    </xf>
    <xf numFmtId="170" fontId="0" fillId="0" borderId="0" xfId="46" applyNumberFormat="1" applyFont="1" applyAlignment="1" applyProtection="1">
      <alignment wrapText="1"/>
      <protection locked="0"/>
    </xf>
    <xf numFmtId="173" fontId="0" fillId="0" borderId="0" xfId="46" applyNumberFormat="1" applyFont="1" applyAlignment="1" applyProtection="1">
      <alignment/>
      <protection locked="0"/>
    </xf>
    <xf numFmtId="43" fontId="1" fillId="0" borderId="0" xfId="45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Neutrale" xfId="50"/>
    <cellStyle name="Normale 2" xfId="51"/>
    <cellStyle name="Normale 2 2" xfId="52"/>
    <cellStyle name="Normale 2 3" xfId="53"/>
    <cellStyle name="Normale 2 4" xfId="54"/>
    <cellStyle name="Normale 2 5" xfId="55"/>
    <cellStyle name="Normale 2 6" xfId="56"/>
    <cellStyle name="Normale 2 7" xfId="57"/>
    <cellStyle name="Normale 3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9</xdr:col>
      <xdr:colOff>485775</xdr:colOff>
      <xdr:row>9</xdr:row>
      <xdr:rowOff>352425</xdr:rowOff>
    </xdr:to>
    <xdr:sp>
      <xdr:nvSpPr>
        <xdr:cNvPr id="1" name="WordArt 1"/>
        <xdr:cNvSpPr>
          <a:spLocks/>
        </xdr:cNvSpPr>
      </xdr:nvSpPr>
      <xdr:spPr>
        <a:xfrm>
          <a:off x="0" y="409575"/>
          <a:ext cx="5972175" cy="3390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Fondazione"GUSTAV MAHLER MUSICA E GIOVENTU'"</a:t>
          </a:r>
        </a:p>
      </xdr:txBody>
    </xdr:sp>
    <xdr:clientData/>
  </xdr:twoCellAnchor>
  <xdr:twoCellAnchor>
    <xdr:from>
      <xdr:col>1</xdr:col>
      <xdr:colOff>95250</xdr:colOff>
      <xdr:row>12</xdr:row>
      <xdr:rowOff>371475</xdr:rowOff>
    </xdr:from>
    <xdr:to>
      <xdr:col>9</xdr:col>
      <xdr:colOff>9525</xdr:colOff>
      <xdr:row>17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704850" y="4962525"/>
          <a:ext cx="47910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/>
            <a:t>Bilancio</a:t>
          </a:r>
          <a:r>
            <a:rPr lang="en-US" cap="none" sz="3600" b="0" i="0" u="none" baseline="0">
              <a:solidFill>
                <a:srgbClr val="FFFFFF"/>
              </a:solidFill>
            </a:rPr>
            <a:t> </a:t>
          </a:r>
          <a:r>
            <a:rPr lang="en-US" cap="none" sz="3200" b="0" i="0" u="none" baseline="0">
              <a:solidFill>
                <a:srgbClr val="FFFFFF"/>
              </a:solidFill>
            </a:rPr>
            <a:t>consuntivo
</a:t>
          </a:r>
          <a:r>
            <a:rPr lang="en-US" cap="none" sz="3200" b="0" i="0" u="none" baseline="0">
              <a:solidFill>
                <a:srgbClr val="FFFFFF"/>
              </a:solidFill>
            </a:rPr>
            <a:t>al </a:t>
          </a:r>
          <a:r>
            <a:rPr lang="en-US" cap="none" sz="3200" b="0" i="0" u="none" baseline="0">
              <a:solidFill>
                <a:srgbClr val="FFFFFF"/>
              </a:solidFill>
            </a:rPr>
            <a:t>31.12.2018
</a:t>
          </a:r>
          <a:r>
            <a:rPr lang="en-US" cap="none" sz="3200" b="0" i="0" u="sng" strike="sngStrike" baseline="0">
              <a:solidFill>
                <a:srgbClr val="FFFFFF"/>
              </a:solidFill>
            </a:rPr>
            <a:t>
</a:t>
          </a:r>
          <a:r>
            <a:rPr lang="en-US" cap="none" sz="3200" b="0" i="0" u="sng" strike="sngStrike" baseline="0">
              <a:solidFill>
                <a:srgbClr val="FFFFFF"/>
              </a:solidFill>
            </a:rPr>
            <a:t>
</a:t>
          </a:r>
          <a:r>
            <a:rPr lang="en-US" cap="none" sz="3200" b="0" i="0" u="sng" strike="sngStrike" baseline="0">
              <a:solidFill>
                <a:srgbClr val="FFFFFF"/>
              </a:solidFill>
            </a:rPr>
            <a:t>
</a:t>
          </a:r>
          <a:r>
            <a:rPr lang="en-US" cap="none" sz="3200" b="0" i="0" u="sng" strike="sngStrike" baseline="0">
              <a:solidFill>
                <a:srgbClr val="FFFFFF"/>
              </a:solidFill>
            </a:rPr>
            <a:t>
</a:t>
          </a:r>
          <a:r>
            <a:rPr lang="en-US" cap="none" sz="3200" b="0" i="0" u="sng" strike="sngStrik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9</xdr:col>
      <xdr:colOff>190500</xdr:colOff>
      <xdr:row>23</xdr:row>
      <xdr:rowOff>333375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401050"/>
          <a:ext cx="2019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ccademia%202017\consuntivo%202016\Copia%20di%20consuntivo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0">
      <selection activeCell="H26" sqref="H26"/>
    </sheetView>
  </sheetViews>
  <sheetFormatPr defaultColWidth="9.140625" defaultRowHeight="30" customHeight="1"/>
  <sheetData>
    <row r="1" spans="1:10" ht="30" customHeigh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30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30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30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7.25" customHeight="1">
      <c r="A6" s="8"/>
      <c r="B6" s="8"/>
      <c r="C6" s="8"/>
      <c r="D6" s="8"/>
      <c r="F6" s="8"/>
      <c r="G6" s="8"/>
      <c r="H6" s="8"/>
      <c r="I6" s="8"/>
      <c r="J6" s="8"/>
    </row>
    <row r="7" spans="1:10" ht="45" customHeight="1">
      <c r="A7" s="9"/>
      <c r="B7" s="8"/>
      <c r="C7" s="8"/>
      <c r="D7" s="8"/>
      <c r="E7" s="8"/>
      <c r="F7" s="8"/>
      <c r="G7" s="8"/>
      <c r="H7" s="8"/>
      <c r="I7" s="8"/>
      <c r="J7" s="8"/>
    </row>
    <row r="8" spans="1:10" ht="30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9.25" customHeight="1">
      <c r="A9" s="10"/>
      <c r="B9" s="8"/>
      <c r="C9" s="8"/>
      <c r="D9" s="8"/>
      <c r="E9" s="8"/>
      <c r="F9" s="8"/>
      <c r="G9" s="8"/>
      <c r="H9" s="8"/>
      <c r="I9" s="8"/>
      <c r="J9" s="8"/>
    </row>
    <row r="10" spans="1:10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30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30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30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30" customHeight="1">
      <c r="A18" s="8"/>
      <c r="C18" s="8"/>
      <c r="D18" s="8"/>
      <c r="E18" s="8"/>
      <c r="F18" s="8"/>
      <c r="G18" s="8"/>
      <c r="H18" s="8"/>
      <c r="I18" s="8"/>
      <c r="J18" s="8"/>
    </row>
    <row r="19" spans="1:10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2" ht="30" customHeight="1">
      <c r="A20" s="8"/>
      <c r="B20" s="50" t="s">
        <v>128</v>
      </c>
      <c r="C20" s="8"/>
      <c r="D20" s="8"/>
      <c r="E20" s="8"/>
      <c r="F20" s="8" t="s">
        <v>9</v>
      </c>
      <c r="G20" s="8"/>
      <c r="H20" s="8"/>
      <c r="I20" s="8"/>
      <c r="J20" s="8"/>
      <c r="K20" s="15"/>
      <c r="L20" s="15"/>
    </row>
    <row r="21" spans="1:12" ht="30" customHeight="1">
      <c r="A21" s="8"/>
      <c r="B21" s="8"/>
      <c r="C21" s="8"/>
      <c r="D21" s="8"/>
      <c r="E21" s="8"/>
      <c r="F21" s="66" t="s">
        <v>5</v>
      </c>
      <c r="G21" s="67"/>
      <c r="H21" s="66"/>
      <c r="I21" s="66"/>
      <c r="J21" s="66"/>
      <c r="K21" s="15"/>
      <c r="L21" s="15"/>
    </row>
    <row r="22" spans="1:12" ht="30" customHeight="1">
      <c r="A22" s="11"/>
      <c r="B22" s="12"/>
      <c r="C22" s="11"/>
      <c r="D22" s="11"/>
      <c r="E22" s="11"/>
      <c r="F22" s="68" t="s">
        <v>129</v>
      </c>
      <c r="G22" s="68"/>
      <c r="H22" s="68"/>
      <c r="I22" s="68"/>
      <c r="J22" s="68"/>
      <c r="K22" s="14"/>
      <c r="L22" s="14"/>
    </row>
    <row r="23" spans="1:10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sheetProtection/>
  <mergeCells count="2">
    <mergeCell ref="F21:J21"/>
    <mergeCell ref="F22:J2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showGridLines="0" zoomScaleSheetLayoutView="100" zoomScalePageLayoutView="0" workbookViewId="0" topLeftCell="A77">
      <selection activeCell="B92" sqref="B92"/>
    </sheetView>
  </sheetViews>
  <sheetFormatPr defaultColWidth="9.140625" defaultRowHeight="19.5" customHeight="1"/>
  <cols>
    <col min="1" max="1" width="37.00390625" style="1" customWidth="1"/>
    <col min="2" max="2" width="16.140625" style="18" customWidth="1"/>
    <col min="3" max="3" width="1.57421875" style="1" customWidth="1"/>
    <col min="4" max="4" width="34.00390625" style="1" customWidth="1"/>
    <col min="5" max="5" width="15.7109375" style="18" customWidth="1"/>
    <col min="6" max="6" width="12.28125" style="1" bestFit="1" customWidth="1"/>
    <col min="7" max="16384" width="9.140625" style="1" customWidth="1"/>
  </cols>
  <sheetData>
    <row r="1" spans="1:5" ht="19.5" customHeight="1">
      <c r="A1" s="56" t="s">
        <v>130</v>
      </c>
      <c r="B1" s="57"/>
      <c r="C1" s="58"/>
      <c r="D1" s="58"/>
      <c r="E1" s="57"/>
    </row>
    <row r="2" spans="1:4" ht="19.5" customHeight="1">
      <c r="A2" s="2" t="s">
        <v>72</v>
      </c>
      <c r="C2" s="3"/>
      <c r="D2" s="2" t="s">
        <v>73</v>
      </c>
    </row>
    <row r="3" spans="1:5" ht="19.5" customHeight="1">
      <c r="A3" s="13" t="s">
        <v>74</v>
      </c>
      <c r="B3" s="21">
        <f>SUM(B4:B6)</f>
        <v>63911</v>
      </c>
      <c r="C3" s="3"/>
      <c r="D3" s="13" t="s">
        <v>75</v>
      </c>
      <c r="E3" s="59">
        <f>SUM(E4:E4)</f>
        <v>13057.61</v>
      </c>
    </row>
    <row r="4" spans="1:5" ht="19.5" customHeight="1">
      <c r="A4" s="60" t="s">
        <v>76</v>
      </c>
      <c r="B4" s="18">
        <v>11866.67</v>
      </c>
      <c r="C4" s="3"/>
      <c r="D4" s="30" t="s">
        <v>77</v>
      </c>
      <c r="E4" s="61">
        <v>13057.61</v>
      </c>
    </row>
    <row r="5" spans="1:5" ht="19.5" customHeight="1">
      <c r="A5" s="60" t="s">
        <v>28</v>
      </c>
      <c r="B5" s="18">
        <v>51544.33</v>
      </c>
      <c r="C5" s="3"/>
      <c r="D5" s="13" t="s">
        <v>78</v>
      </c>
      <c r="E5" s="59">
        <v>9254.22</v>
      </c>
    </row>
    <row r="6" spans="1:5" ht="19.5" customHeight="1">
      <c r="A6" s="60" t="s">
        <v>81</v>
      </c>
      <c r="B6" s="18">
        <v>500</v>
      </c>
      <c r="C6" s="3"/>
      <c r="D6" s="13" t="s">
        <v>79</v>
      </c>
      <c r="E6" s="59">
        <v>0</v>
      </c>
    </row>
    <row r="7" spans="1:5" ht="19.5" customHeight="1">
      <c r="A7" s="13" t="s">
        <v>83</v>
      </c>
      <c r="B7" s="59">
        <f>SUM(B8:B12)</f>
        <v>18416.97</v>
      </c>
      <c r="C7" s="3"/>
      <c r="D7" s="13" t="s">
        <v>80</v>
      </c>
      <c r="E7" s="21">
        <f>SUM(E8:E14)</f>
        <v>69091.41</v>
      </c>
    </row>
    <row r="8" spans="1:5" ht="19.5" customHeight="1">
      <c r="A8" s="62" t="s">
        <v>85</v>
      </c>
      <c r="B8" s="61">
        <v>2352.37</v>
      </c>
      <c r="C8" s="3"/>
      <c r="D8" s="30" t="s">
        <v>82</v>
      </c>
      <c r="E8" s="31">
        <v>2114.62</v>
      </c>
    </row>
    <row r="9" spans="1:5" ht="19.5" customHeight="1">
      <c r="A9" s="62" t="s">
        <v>87</v>
      </c>
      <c r="B9" s="61">
        <v>6140.14</v>
      </c>
      <c r="C9" s="3"/>
      <c r="D9" s="1" t="s">
        <v>84</v>
      </c>
      <c r="E9" s="31">
        <v>5492.31</v>
      </c>
    </row>
    <row r="10" spans="1:5" ht="19.5" customHeight="1">
      <c r="A10" s="63" t="s">
        <v>89</v>
      </c>
      <c r="B10" s="31">
        <v>519.72</v>
      </c>
      <c r="C10" s="3"/>
      <c r="D10" s="30" t="s">
        <v>86</v>
      </c>
      <c r="E10" s="31">
        <v>5376.27</v>
      </c>
    </row>
    <row r="11" spans="1:5" ht="19.5" customHeight="1">
      <c r="A11" s="62" t="s">
        <v>91</v>
      </c>
      <c r="B11" s="61">
        <v>7712.95</v>
      </c>
      <c r="C11" s="3"/>
      <c r="D11" s="30" t="s">
        <v>88</v>
      </c>
      <c r="E11" s="31">
        <v>1691.79</v>
      </c>
    </row>
    <row r="12" spans="1:5" ht="19.5" customHeight="1">
      <c r="A12" s="1" t="s">
        <v>93</v>
      </c>
      <c r="B12" s="18">
        <v>1691.79</v>
      </c>
      <c r="C12" s="3"/>
      <c r="D12" s="1" t="s">
        <v>90</v>
      </c>
      <c r="E12" s="18">
        <v>519.72</v>
      </c>
    </row>
    <row r="13" spans="1:5" ht="19.5" customHeight="1">
      <c r="A13" s="13" t="s">
        <v>96</v>
      </c>
      <c r="B13" s="21">
        <f>SUM(B14:B19)</f>
        <v>97736.63</v>
      </c>
      <c r="C13" s="3"/>
      <c r="D13" s="1" t="s">
        <v>92</v>
      </c>
      <c r="E13" s="18">
        <v>2352.37</v>
      </c>
    </row>
    <row r="14" spans="1:5" ht="19.5" customHeight="1">
      <c r="A14" s="30" t="s">
        <v>98</v>
      </c>
      <c r="B14" s="31">
        <v>500</v>
      </c>
      <c r="C14" s="3"/>
      <c r="D14" s="30" t="s">
        <v>94</v>
      </c>
      <c r="E14" s="64">
        <v>51544.33</v>
      </c>
    </row>
    <row r="15" spans="1:5" ht="19.5" customHeight="1">
      <c r="A15" s="30" t="s">
        <v>100</v>
      </c>
      <c r="B15" s="18">
        <v>70000</v>
      </c>
      <c r="C15" s="3"/>
      <c r="D15" s="13" t="s">
        <v>95</v>
      </c>
      <c r="E15" s="21">
        <f>SUM(E16:E16)</f>
        <v>40309.89</v>
      </c>
    </row>
    <row r="16" spans="1:5" s="13" customFormat="1" ht="19.5" customHeight="1">
      <c r="A16" s="30" t="s">
        <v>102</v>
      </c>
      <c r="B16" s="31">
        <v>22250</v>
      </c>
      <c r="C16" s="3"/>
      <c r="D16" s="30" t="s">
        <v>97</v>
      </c>
      <c r="E16" s="31">
        <v>40309.89</v>
      </c>
    </row>
    <row r="17" spans="1:5" s="13" customFormat="1" ht="19.5" customHeight="1">
      <c r="A17" s="30" t="s">
        <v>125</v>
      </c>
      <c r="B17" s="31">
        <v>2800</v>
      </c>
      <c r="C17" s="3"/>
      <c r="D17" s="13" t="s">
        <v>99</v>
      </c>
      <c r="E17" s="21">
        <f>SUM(E18:E22)</f>
        <v>3269.500000000001</v>
      </c>
    </row>
    <row r="18" spans="1:5" ht="19.5" customHeight="1">
      <c r="A18" s="30" t="s">
        <v>124</v>
      </c>
      <c r="B18" s="31">
        <v>1100</v>
      </c>
      <c r="C18" s="3"/>
      <c r="D18" s="30" t="s">
        <v>101</v>
      </c>
      <c r="E18" s="31">
        <v>760</v>
      </c>
    </row>
    <row r="19" spans="1:5" ht="19.5" customHeight="1">
      <c r="A19" s="1" t="s">
        <v>108</v>
      </c>
      <c r="B19" s="18">
        <f>111.5+975.13</f>
        <v>1086.63</v>
      </c>
      <c r="C19" s="3"/>
      <c r="D19" s="30" t="s">
        <v>103</v>
      </c>
      <c r="E19" s="31">
        <v>317.67</v>
      </c>
    </row>
    <row r="20" spans="1:5" ht="19.5" customHeight="1">
      <c r="A20" s="13" t="s">
        <v>110</v>
      </c>
      <c r="B20" s="21">
        <f>SUM(B21:B23)</f>
        <v>32971.92</v>
      </c>
      <c r="C20" s="3"/>
      <c r="D20" s="30" t="s">
        <v>131</v>
      </c>
      <c r="E20" s="31">
        <v>1029.39</v>
      </c>
    </row>
    <row r="21" spans="1:5" ht="19.5" customHeight="1">
      <c r="A21" s="30" t="s">
        <v>112</v>
      </c>
      <c r="B21" s="61">
        <v>73.86</v>
      </c>
      <c r="C21" s="3"/>
      <c r="D21" s="30" t="s">
        <v>104</v>
      </c>
      <c r="E21" s="31">
        <v>18.76</v>
      </c>
    </row>
    <row r="22" spans="1:5" ht="19.5" customHeight="1">
      <c r="A22" s="30" t="s">
        <v>113</v>
      </c>
      <c r="B22" s="61">
        <v>32912.77</v>
      </c>
      <c r="C22" s="3"/>
      <c r="D22" s="30" t="s">
        <v>105</v>
      </c>
      <c r="E22" s="31">
        <v>1143.68</v>
      </c>
    </row>
    <row r="23" spans="1:5" ht="19.5" customHeight="1">
      <c r="A23" s="30" t="s">
        <v>115</v>
      </c>
      <c r="B23" s="18">
        <v>-14.71</v>
      </c>
      <c r="C23" s="3"/>
      <c r="D23" s="13" t="s">
        <v>106</v>
      </c>
      <c r="E23" s="21">
        <f>SUM(E24:E25)</f>
        <v>2634.9</v>
      </c>
    </row>
    <row r="24" spans="3:5" ht="19.5" customHeight="1">
      <c r="C24" s="3"/>
      <c r="D24" s="30" t="s">
        <v>107</v>
      </c>
      <c r="E24" s="31"/>
    </row>
    <row r="25" spans="3:5" ht="19.5" customHeight="1">
      <c r="C25" s="3"/>
      <c r="D25" s="30" t="s">
        <v>109</v>
      </c>
      <c r="E25" s="31">
        <v>2634.9</v>
      </c>
    </row>
    <row r="26" spans="1:5" ht="19.5" customHeight="1">
      <c r="A26" s="13" t="s">
        <v>116</v>
      </c>
      <c r="B26" s="21">
        <v>145.77</v>
      </c>
      <c r="C26" s="3"/>
      <c r="D26" s="13" t="s">
        <v>111</v>
      </c>
      <c r="E26" s="21">
        <f>SUM(E27:E29)</f>
        <v>40797</v>
      </c>
    </row>
    <row r="27" spans="1:5" ht="19.5" customHeight="1">
      <c r="A27" s="13"/>
      <c r="B27" s="21"/>
      <c r="C27" s="3"/>
      <c r="D27" s="30" t="s">
        <v>127</v>
      </c>
      <c r="E27" s="31">
        <v>2579</v>
      </c>
    </row>
    <row r="28" spans="1:5" ht="19.5" customHeight="1">
      <c r="A28" s="13"/>
      <c r="B28" s="21"/>
      <c r="C28" s="3"/>
      <c r="D28" s="30" t="s">
        <v>114</v>
      </c>
      <c r="E28" s="31">
        <v>38218</v>
      </c>
    </row>
    <row r="29" spans="3:5" ht="19.5" customHeight="1">
      <c r="C29" s="3"/>
      <c r="D29" s="30" t="s">
        <v>117</v>
      </c>
      <c r="E29" s="31"/>
    </row>
    <row r="30" spans="3:5" ht="19.5" customHeight="1">
      <c r="C30" s="3"/>
      <c r="D30" s="13" t="s">
        <v>118</v>
      </c>
      <c r="E30" s="21">
        <f>SUM(E31:E31)</f>
        <v>3443.57</v>
      </c>
    </row>
    <row r="31" spans="3:5" ht="19.5" customHeight="1">
      <c r="C31" s="3"/>
      <c r="D31" s="30" t="s">
        <v>119</v>
      </c>
      <c r="E31" s="31">
        <v>3443.57</v>
      </c>
    </row>
    <row r="32" spans="1:5" ht="19.5" customHeight="1">
      <c r="A32" s="13" t="s">
        <v>122</v>
      </c>
      <c r="B32" s="59">
        <f>SUM(B3,B7,,B13,B20,B26)</f>
        <v>213182.29</v>
      </c>
      <c r="C32" s="3"/>
      <c r="D32" s="13" t="s">
        <v>120</v>
      </c>
      <c r="E32" s="21">
        <f>SUM(E33:E34)</f>
        <v>34000</v>
      </c>
    </row>
    <row r="33" spans="1:5" ht="19.5" customHeight="1">
      <c r="A33" s="13"/>
      <c r="B33" s="65"/>
      <c r="C33" s="3"/>
      <c r="D33" s="30" t="s">
        <v>126</v>
      </c>
      <c r="E33" s="31">
        <v>34000</v>
      </c>
    </row>
    <row r="34" spans="3:5" ht="19.5" customHeight="1">
      <c r="C34" s="3"/>
      <c r="D34" s="30" t="s">
        <v>121</v>
      </c>
      <c r="E34" s="31"/>
    </row>
    <row r="35" spans="1:5" ht="19.5" customHeight="1">
      <c r="A35" s="13" t="s">
        <v>13</v>
      </c>
      <c r="B35" s="26">
        <f>SUM(B32:B33)</f>
        <v>213182.29</v>
      </c>
      <c r="C35" s="3"/>
      <c r="D35" s="13" t="s">
        <v>123</v>
      </c>
      <c r="E35" s="21">
        <f>SUM(E3,E5,E6,E7,E15,E17,E23,E26,E30,E32)</f>
        <v>215858.1</v>
      </c>
    </row>
    <row r="36" spans="1:5" ht="19.5" customHeight="1">
      <c r="A36" s="13" t="s">
        <v>31</v>
      </c>
      <c r="B36" s="26">
        <f>+E35-B35</f>
        <v>2675.8099999999977</v>
      </c>
      <c r="C36" s="3"/>
      <c r="D36" s="13"/>
      <c r="E36" s="26"/>
    </row>
    <row r="37" spans="1:5" ht="19.5" customHeight="1">
      <c r="A37" s="13"/>
      <c r="B37" s="26"/>
      <c r="C37" s="3"/>
      <c r="D37" s="13"/>
      <c r="E37" s="26"/>
    </row>
    <row r="38" spans="1:5" ht="19.5" customHeight="1">
      <c r="A38" s="13" t="s">
        <v>13</v>
      </c>
      <c r="B38" s="21">
        <f>+B35+B36</f>
        <v>215858.1</v>
      </c>
      <c r="C38" s="3"/>
      <c r="D38" s="13" t="s">
        <v>13</v>
      </c>
      <c r="E38" s="26">
        <f>SUM(E35:E36)</f>
        <v>215858.1</v>
      </c>
    </row>
    <row r="39" spans="1:5" ht="19.5" customHeight="1">
      <c r="A39" s="51"/>
      <c r="B39" s="52" t="s">
        <v>132</v>
      </c>
      <c r="C39" s="3"/>
      <c r="D39" s="53"/>
      <c r="E39" s="54"/>
    </row>
    <row r="40" spans="1:5" ht="19.5" customHeight="1">
      <c r="A40" s="17" t="s">
        <v>34</v>
      </c>
      <c r="B40" s="35">
        <f>SUM(B41:B54)</f>
        <v>34069.479999999996</v>
      </c>
      <c r="C40" s="3"/>
      <c r="D40" s="38" t="s">
        <v>35</v>
      </c>
      <c r="E40" s="35">
        <f>+SUM(E41:E47)</f>
        <v>334250.42</v>
      </c>
    </row>
    <row r="41" spans="1:5" ht="19.5" customHeight="1">
      <c r="A41" s="33" t="s">
        <v>38</v>
      </c>
      <c r="B41" s="34">
        <v>788.96</v>
      </c>
      <c r="C41" s="3"/>
      <c r="D41" s="39" t="s">
        <v>18</v>
      </c>
      <c r="E41" s="36">
        <v>8500</v>
      </c>
    </row>
    <row r="42" spans="1:5" ht="19.5" customHeight="1">
      <c r="A42" s="33" t="s">
        <v>67</v>
      </c>
      <c r="B42" s="34">
        <v>2359.94</v>
      </c>
      <c r="C42" s="3"/>
      <c r="D42" s="39" t="s">
        <v>23</v>
      </c>
      <c r="E42" s="36">
        <v>4300.42</v>
      </c>
    </row>
    <row r="43" spans="1:5" ht="19.5" customHeight="1">
      <c r="A43" s="33" t="s">
        <v>24</v>
      </c>
      <c r="B43" s="34">
        <v>699.12</v>
      </c>
      <c r="C43" s="3"/>
      <c r="D43" s="39" t="s">
        <v>36</v>
      </c>
      <c r="E43" s="36">
        <v>70000</v>
      </c>
    </row>
    <row r="44" spans="1:5" ht="19.5" customHeight="1">
      <c r="A44" s="33" t="s">
        <v>25</v>
      </c>
      <c r="B44" s="34">
        <v>669</v>
      </c>
      <c r="C44" s="3"/>
      <c r="D44" s="39" t="s">
        <v>52</v>
      </c>
      <c r="E44" s="36">
        <v>224300</v>
      </c>
    </row>
    <row r="45" spans="1:5" ht="19.5" customHeight="1">
      <c r="A45" s="33" t="s">
        <v>20</v>
      </c>
      <c r="B45" s="34">
        <f>42.02+26.39</f>
        <v>68.41</v>
      </c>
      <c r="C45" s="51"/>
      <c r="D45" s="39" t="s">
        <v>53</v>
      </c>
      <c r="E45" s="36">
        <v>10000</v>
      </c>
    </row>
    <row r="46" spans="1:5" ht="19.5" customHeight="1">
      <c r="A46" s="33" t="s">
        <v>71</v>
      </c>
      <c r="B46" s="34">
        <v>11968</v>
      </c>
      <c r="C46" s="48"/>
      <c r="D46" s="30" t="s">
        <v>37</v>
      </c>
      <c r="E46" s="18">
        <v>1150</v>
      </c>
    </row>
    <row r="47" spans="1:5" ht="19.5" customHeight="1">
      <c r="A47" s="33" t="s">
        <v>6</v>
      </c>
      <c r="B47" s="55">
        <v>5717.03</v>
      </c>
      <c r="C47" s="39"/>
      <c r="D47" s="30" t="s">
        <v>133</v>
      </c>
      <c r="E47" s="31">
        <v>16000</v>
      </c>
    </row>
    <row r="48" spans="1:5" ht="19.5" customHeight="1">
      <c r="A48" s="33" t="s">
        <v>140</v>
      </c>
      <c r="B48" s="34">
        <v>1704</v>
      </c>
      <c r="C48" s="39"/>
      <c r="D48" s="40" t="s">
        <v>3</v>
      </c>
      <c r="E48" s="35"/>
    </row>
    <row r="49" spans="1:5" ht="19.5" customHeight="1">
      <c r="A49" s="33" t="s">
        <v>69</v>
      </c>
      <c r="B49" s="34">
        <v>2496.04</v>
      </c>
      <c r="C49" s="39"/>
      <c r="D49" s="39" t="s">
        <v>4</v>
      </c>
      <c r="E49" s="44">
        <v>0</v>
      </c>
    </row>
    <row r="50" spans="1:5" ht="19.5" customHeight="1">
      <c r="A50" s="33" t="s">
        <v>59</v>
      </c>
      <c r="B50" s="34">
        <v>1169.46</v>
      </c>
      <c r="C50" s="39"/>
      <c r="D50" s="40" t="s">
        <v>8</v>
      </c>
      <c r="E50" s="35">
        <f>SUM(E51:E54)</f>
        <v>1693.51</v>
      </c>
    </row>
    <row r="51" spans="1:5" ht="19.5" customHeight="1">
      <c r="A51" s="33" t="s">
        <v>39</v>
      </c>
      <c r="B51" s="34">
        <v>1672.35</v>
      </c>
      <c r="C51" s="39"/>
      <c r="D51" s="39" t="s">
        <v>15</v>
      </c>
      <c r="E51" s="36">
        <v>19.52</v>
      </c>
    </row>
    <row r="52" spans="1:5" ht="19.5" customHeight="1">
      <c r="A52" s="33" t="s">
        <v>70</v>
      </c>
      <c r="B52" s="34">
        <v>399.33</v>
      </c>
      <c r="C52" s="39"/>
      <c r="D52" s="39" t="s">
        <v>12</v>
      </c>
      <c r="E52" s="36">
        <v>1673.99</v>
      </c>
    </row>
    <row r="53" spans="1:5" ht="19.5" customHeight="1">
      <c r="A53" s="33" t="s">
        <v>51</v>
      </c>
      <c r="B53" s="34">
        <v>1439.6</v>
      </c>
      <c r="C53" s="39"/>
      <c r="D53" s="39"/>
      <c r="E53" s="36"/>
    </row>
    <row r="54" spans="1:4" ht="19.5" customHeight="1">
      <c r="A54" s="33" t="s">
        <v>134</v>
      </c>
      <c r="B54" s="34">
        <v>2918.24</v>
      </c>
      <c r="C54" s="39"/>
      <c r="D54" s="30"/>
    </row>
    <row r="55" spans="1:5" ht="19.5" customHeight="1">
      <c r="A55" s="13" t="s">
        <v>40</v>
      </c>
      <c r="B55" s="35">
        <f>SUM(B56:B57)</f>
        <v>87401.4</v>
      </c>
      <c r="C55" s="39"/>
      <c r="E55" s="1"/>
    </row>
    <row r="56" spans="1:5" ht="19.5" customHeight="1">
      <c r="A56" s="33" t="s">
        <v>60</v>
      </c>
      <c r="B56" s="47">
        <f>65926.91+19903.2</f>
        <v>85830.11</v>
      </c>
      <c r="C56" s="39"/>
      <c r="D56" s="40"/>
      <c r="E56" s="35"/>
    </row>
    <row r="57" spans="1:5" ht="19.5" customHeight="1">
      <c r="A57" s="33" t="s">
        <v>68</v>
      </c>
      <c r="B57" s="11">
        <v>1571.29</v>
      </c>
      <c r="C57" s="39"/>
      <c r="D57" s="40"/>
      <c r="E57" s="35"/>
    </row>
    <row r="58" spans="1:5" ht="19.5" customHeight="1">
      <c r="A58" s="13" t="s">
        <v>43</v>
      </c>
      <c r="B58" s="35">
        <f>SUM(B59:B69)</f>
        <v>48174.880000000005</v>
      </c>
      <c r="C58" s="39"/>
      <c r="D58" s="40"/>
      <c r="E58" s="35"/>
    </row>
    <row r="59" spans="1:5" ht="19.5" customHeight="1">
      <c r="A59" s="33" t="s">
        <v>41</v>
      </c>
      <c r="B59" s="32">
        <v>5564.45</v>
      </c>
      <c r="C59" s="39"/>
      <c r="D59" s="39"/>
      <c r="E59" s="36"/>
    </row>
    <row r="60" spans="1:5" ht="19.5" customHeight="1">
      <c r="A60" s="33" t="s">
        <v>42</v>
      </c>
      <c r="B60" s="32">
        <v>10000</v>
      </c>
      <c r="C60" s="39"/>
      <c r="D60" s="39"/>
      <c r="E60" s="36"/>
    </row>
    <row r="61" spans="1:5" ht="19.5" customHeight="1">
      <c r="A61" s="33" t="s">
        <v>63</v>
      </c>
      <c r="B61" s="47">
        <f>4367.92+1270</f>
        <v>5637.92</v>
      </c>
      <c r="C61" s="39"/>
      <c r="D61" s="39"/>
      <c r="E61" s="36"/>
    </row>
    <row r="62" spans="1:5" ht="19.5" customHeight="1">
      <c r="A62" s="33" t="s">
        <v>44</v>
      </c>
      <c r="B62" s="47">
        <v>1337</v>
      </c>
      <c r="C62" s="39"/>
      <c r="D62" s="39"/>
      <c r="E62" s="36"/>
    </row>
    <row r="63" spans="1:5" ht="19.5" customHeight="1">
      <c r="A63" s="33" t="s">
        <v>54</v>
      </c>
      <c r="B63" s="44">
        <v>1585.65</v>
      </c>
      <c r="C63" s="39"/>
      <c r="D63" s="39"/>
      <c r="E63" s="36"/>
    </row>
    <row r="64" spans="1:5" ht="19.5" customHeight="1">
      <c r="A64" s="33" t="s">
        <v>61</v>
      </c>
      <c r="B64" s="44">
        <v>1740</v>
      </c>
      <c r="C64" s="39"/>
      <c r="D64" s="39"/>
      <c r="E64" s="36"/>
    </row>
    <row r="65" spans="1:5" ht="19.5" customHeight="1">
      <c r="A65" s="33" t="s">
        <v>50</v>
      </c>
      <c r="B65" s="44">
        <f>819.54+25</f>
        <v>844.54</v>
      </c>
      <c r="C65" s="39"/>
      <c r="D65" s="39"/>
      <c r="E65" s="39"/>
    </row>
    <row r="66" spans="1:5" ht="19.5" customHeight="1">
      <c r="A66" s="33" t="s">
        <v>62</v>
      </c>
      <c r="B66" s="44">
        <v>7247.64</v>
      </c>
      <c r="C66" s="39"/>
      <c r="D66" s="39"/>
      <c r="E66" s="39"/>
    </row>
    <row r="67" spans="1:5" ht="19.5" customHeight="1">
      <c r="A67" s="33" t="s">
        <v>135</v>
      </c>
      <c r="B67" s="44">
        <v>2924.21</v>
      </c>
      <c r="C67" s="39"/>
      <c r="D67" s="39"/>
      <c r="E67" s="39"/>
    </row>
    <row r="68" spans="1:5" ht="19.5" customHeight="1">
      <c r="A68" s="33" t="s">
        <v>28</v>
      </c>
      <c r="B68" s="44">
        <v>10500.47</v>
      </c>
      <c r="C68" s="39"/>
      <c r="D68" s="39"/>
      <c r="E68" s="39"/>
    </row>
    <row r="69" spans="1:5" ht="19.5" customHeight="1">
      <c r="A69" s="33" t="s">
        <v>136</v>
      </c>
      <c r="B69" s="44">
        <v>793</v>
      </c>
      <c r="C69" s="39"/>
      <c r="D69" s="40"/>
      <c r="E69" s="35"/>
    </row>
    <row r="70" spans="1:5" ht="19.5" customHeight="1">
      <c r="A70" s="49" t="s">
        <v>45</v>
      </c>
      <c r="B70" s="45">
        <f>SUM(B71:B73)</f>
        <v>51127.14</v>
      </c>
      <c r="C70" s="39"/>
      <c r="D70" s="40"/>
      <c r="E70" s="35"/>
    </row>
    <row r="71" spans="1:5" ht="19.5" customHeight="1">
      <c r="A71" s="33" t="s">
        <v>21</v>
      </c>
      <c r="B71" s="44">
        <v>43873.99</v>
      </c>
      <c r="C71" s="39"/>
      <c r="D71" s="40"/>
      <c r="E71" s="35"/>
    </row>
    <row r="72" spans="1:5" ht="19.5" customHeight="1">
      <c r="A72" s="33" t="s">
        <v>47</v>
      </c>
      <c r="B72" s="44">
        <v>6598.92</v>
      </c>
      <c r="C72" s="39"/>
      <c r="D72" s="40"/>
      <c r="E72" s="35"/>
    </row>
    <row r="73" spans="1:5" ht="19.5" customHeight="1">
      <c r="A73" s="33" t="s">
        <v>64</v>
      </c>
      <c r="B73" s="44">
        <v>654.23</v>
      </c>
      <c r="C73" s="39"/>
      <c r="D73" s="40"/>
      <c r="E73" s="35"/>
    </row>
    <row r="74" spans="1:5" ht="19.5" customHeight="1">
      <c r="A74" s="49" t="s">
        <v>49</v>
      </c>
      <c r="B74" s="45">
        <f>SUM(B75:B83)</f>
        <v>100447.43999999999</v>
      </c>
      <c r="C74" s="39" t="e">
        <f>'[1]Foglio1'!C173</f>
        <v>#REF!</v>
      </c>
      <c r="D74" s="40"/>
      <c r="E74" s="35"/>
    </row>
    <row r="75" spans="1:5" ht="19.5" customHeight="1">
      <c r="A75" s="33" t="s">
        <v>46</v>
      </c>
      <c r="B75" s="44">
        <v>18392.17</v>
      </c>
      <c r="C75" s="39"/>
      <c r="D75" s="40"/>
      <c r="E75" s="35"/>
    </row>
    <row r="76" spans="1:5" ht="19.5" customHeight="1">
      <c r="A76" s="33" t="s">
        <v>16</v>
      </c>
      <c r="B76" s="44">
        <v>39988.36</v>
      </c>
      <c r="C76" s="39" t="e">
        <f>'[1]Foglio1'!C176</f>
        <v>#REF!</v>
      </c>
      <c r="D76" s="40"/>
      <c r="E76" s="35"/>
    </row>
    <row r="77" spans="1:5" ht="19.5" customHeight="1">
      <c r="A77" s="33" t="s">
        <v>65</v>
      </c>
      <c r="B77" s="44">
        <v>10356</v>
      </c>
      <c r="C77" s="39"/>
      <c r="D77" s="40"/>
      <c r="E77" s="35"/>
    </row>
    <row r="78" spans="1:5" ht="19.5" customHeight="1">
      <c r="A78" s="33" t="s">
        <v>57</v>
      </c>
      <c r="B78" s="44">
        <v>3116.37</v>
      </c>
      <c r="C78" s="39"/>
      <c r="D78" s="40"/>
      <c r="E78" s="35"/>
    </row>
    <row r="79" spans="1:5" ht="19.5" customHeight="1">
      <c r="A79" s="33" t="s">
        <v>48</v>
      </c>
      <c r="B79" s="44">
        <v>1209</v>
      </c>
      <c r="C79" s="39"/>
      <c r="D79" s="40"/>
      <c r="E79" s="35"/>
    </row>
    <row r="80" spans="1:5" ht="19.5" customHeight="1">
      <c r="A80" s="33" t="s">
        <v>55</v>
      </c>
      <c r="B80" s="44">
        <v>15000</v>
      </c>
      <c r="C80" s="39"/>
      <c r="D80" s="39"/>
      <c r="E80" s="36"/>
    </row>
    <row r="81" spans="1:5" ht="19.5" customHeight="1">
      <c r="A81" s="33" t="s">
        <v>137</v>
      </c>
      <c r="B81" s="44">
        <v>5000</v>
      </c>
      <c r="C81" s="39"/>
      <c r="D81" s="39"/>
      <c r="E81" s="36"/>
    </row>
    <row r="82" spans="1:5" ht="19.5" customHeight="1">
      <c r="A82" s="33" t="s">
        <v>138</v>
      </c>
      <c r="B82" s="44">
        <v>1385.54</v>
      </c>
      <c r="C82" s="39"/>
      <c r="D82" s="39"/>
      <c r="E82" s="36"/>
    </row>
    <row r="83" spans="1:5" ht="19.5" customHeight="1">
      <c r="A83" s="33" t="s">
        <v>56</v>
      </c>
      <c r="B83" s="44">
        <v>6000</v>
      </c>
      <c r="C83" s="39"/>
      <c r="D83" s="39"/>
      <c r="E83" s="39"/>
    </row>
    <row r="84" spans="1:5" ht="19.5" customHeight="1">
      <c r="A84" s="27" t="s">
        <v>17</v>
      </c>
      <c r="B84" s="45">
        <f>SUM(B85:B86)</f>
        <v>1585.99</v>
      </c>
      <c r="C84" s="39"/>
      <c r="D84" s="39"/>
      <c r="E84" s="39"/>
    </row>
    <row r="85" spans="1:5" ht="19.5" customHeight="1">
      <c r="A85" s="30" t="s">
        <v>19</v>
      </c>
      <c r="B85" s="43">
        <v>955.85</v>
      </c>
      <c r="C85" s="39"/>
      <c r="D85" s="40"/>
      <c r="E85" s="35"/>
    </row>
    <row r="86" spans="1:5" ht="19.5" customHeight="1">
      <c r="A86" s="30" t="s">
        <v>141</v>
      </c>
      <c r="B86" s="64">
        <v>630.14</v>
      </c>
      <c r="C86" s="39"/>
      <c r="D86" s="40"/>
      <c r="E86" s="35"/>
    </row>
    <row r="87" spans="1:5" ht="19.5" customHeight="1">
      <c r="A87" s="13" t="s">
        <v>26</v>
      </c>
      <c r="B87" s="45">
        <f>SUM(B88:B91)</f>
        <v>2919.97</v>
      </c>
      <c r="C87" s="39"/>
      <c r="D87" s="40"/>
      <c r="E87" s="35"/>
    </row>
    <row r="88" spans="1:5" ht="19.5" customHeight="1">
      <c r="A88" s="30" t="s">
        <v>29</v>
      </c>
      <c r="B88" s="44">
        <v>1460.78</v>
      </c>
      <c r="C88" s="39"/>
      <c r="D88" s="40"/>
      <c r="E88" s="35"/>
    </row>
    <row r="89" spans="1:5" ht="19.5" customHeight="1">
      <c r="A89" s="30" t="s">
        <v>22</v>
      </c>
      <c r="B89" s="43">
        <v>25.75</v>
      </c>
      <c r="C89" s="39"/>
      <c r="D89" s="39"/>
      <c r="E89" s="36"/>
    </row>
    <row r="90" spans="1:5" ht="19.5" customHeight="1">
      <c r="A90" s="30" t="s">
        <v>66</v>
      </c>
      <c r="B90" s="43">
        <v>12.36</v>
      </c>
      <c r="C90" s="39"/>
      <c r="D90" s="39"/>
      <c r="E90" s="36"/>
    </row>
    <row r="91" spans="1:5" ht="19.5" customHeight="1">
      <c r="A91" s="30" t="s">
        <v>30</v>
      </c>
      <c r="B91" s="43">
        <v>1421.08</v>
      </c>
      <c r="C91" s="39"/>
      <c r="D91" s="39"/>
      <c r="E91" s="39"/>
    </row>
    <row r="92" spans="1:5" ht="19.5" customHeight="1">
      <c r="A92" s="13" t="s">
        <v>14</v>
      </c>
      <c r="B92" s="46">
        <f>33474.97-19903.2</f>
        <v>13571.77</v>
      </c>
      <c r="C92" s="39"/>
      <c r="D92" s="39"/>
      <c r="E92" s="39"/>
    </row>
    <row r="93" spans="1:5" ht="19.5" customHeight="1">
      <c r="A93" s="13" t="s">
        <v>7</v>
      </c>
      <c r="B93" s="45">
        <f>+B94</f>
        <v>3121.67</v>
      </c>
      <c r="C93" s="39"/>
      <c r="E93" s="1"/>
    </row>
    <row r="94" spans="1:5" ht="19.5" customHeight="1">
      <c r="A94" s="30" t="s">
        <v>10</v>
      </c>
      <c r="B94" s="44">
        <v>3121.67</v>
      </c>
      <c r="C94" s="39"/>
      <c r="E94" s="1"/>
    </row>
    <row r="95" spans="1:5" ht="19.5" customHeight="1">
      <c r="A95" s="27" t="s">
        <v>2</v>
      </c>
      <c r="B95" s="45">
        <f>+B40+B55+B58+B70+B74+B84+B87+B92+B93</f>
        <v>342419.74</v>
      </c>
      <c r="C95" s="39"/>
      <c r="D95" s="40" t="s">
        <v>11</v>
      </c>
      <c r="E95" s="35">
        <f>+E40+E50+E48</f>
        <v>335943.93</v>
      </c>
    </row>
    <row r="96" spans="1:5" ht="19.5" customHeight="1">
      <c r="A96" s="29" t="s">
        <v>31</v>
      </c>
      <c r="B96" s="35">
        <f>+E95-B95</f>
        <v>-6475.809999999998</v>
      </c>
      <c r="C96" s="39"/>
      <c r="D96" s="40"/>
      <c r="E96" s="41"/>
    </row>
    <row r="97" spans="1:5" ht="19.5" customHeight="1">
      <c r="A97" s="13" t="s">
        <v>13</v>
      </c>
      <c r="B97" s="37">
        <f>SUM(B95:B96)</f>
        <v>335943.93</v>
      </c>
      <c r="C97" s="39"/>
      <c r="D97" s="40" t="s">
        <v>13</v>
      </c>
      <c r="E97" s="37">
        <f>SUM(E95:E96)</f>
        <v>335943.93</v>
      </c>
    </row>
    <row r="98" spans="2:5" ht="19.5" customHeight="1">
      <c r="B98" s="1"/>
      <c r="C98" s="39"/>
      <c r="D98" s="39"/>
      <c r="E98" s="39"/>
    </row>
    <row r="99" spans="2:5" ht="19.5" customHeight="1">
      <c r="B99" s="1"/>
      <c r="C99" s="39"/>
      <c r="D99" s="39"/>
      <c r="E99" s="39"/>
    </row>
    <row r="100" ht="19.5" customHeight="1">
      <c r="C100" s="39"/>
    </row>
    <row r="101" ht="19.5" customHeight="1">
      <c r="C101" s="39"/>
    </row>
    <row r="102" ht="19.5" customHeight="1">
      <c r="C102" s="39"/>
    </row>
    <row r="103" ht="19.5" customHeight="1">
      <c r="C103" s="39"/>
    </row>
    <row r="104" ht="19.5" customHeight="1">
      <c r="C104" s="39"/>
    </row>
    <row r="106" ht="10.5" customHeight="1"/>
    <row r="108" ht="12" customHeight="1"/>
  </sheetData>
  <sheetProtection/>
  <printOptions horizontalCentered="1" verticalCentered="1"/>
  <pageMargins left="0.7874015748031497" right="0.1968503937007874" top="0.5905511811023623" bottom="0.5905511811023623" header="0" footer="0"/>
  <pageSetup fitToHeight="0" horizontalDpi="600" verticalDpi="600" orientation="portrait" paperSize="9" scale="90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8.421875" style="1" customWidth="1"/>
    <col min="2" max="2" width="13.57421875" style="18" customWidth="1"/>
    <col min="3" max="3" width="1.57421875" style="1" customWidth="1"/>
    <col min="4" max="4" width="31.7109375" style="1" customWidth="1"/>
    <col min="5" max="5" width="11.8515625" style="18" customWidth="1"/>
  </cols>
  <sheetData>
    <row r="1" spans="1:5" ht="12.75">
      <c r="A1" s="69" t="s">
        <v>139</v>
      </c>
      <c r="B1" s="70"/>
      <c r="C1" s="70"/>
      <c r="D1" s="70"/>
      <c r="E1" s="70"/>
    </row>
    <row r="2" spans="1:4" ht="12.75">
      <c r="A2" s="5" t="s">
        <v>0</v>
      </c>
      <c r="B2" s="22"/>
      <c r="C2" s="3"/>
      <c r="D2" s="2" t="s">
        <v>1</v>
      </c>
    </row>
    <row r="3" spans="1:5" ht="12.75">
      <c r="A3" s="17"/>
      <c r="B3" s="21"/>
      <c r="C3" s="3"/>
      <c r="D3" s="6" t="s">
        <v>32</v>
      </c>
      <c r="E3" s="21">
        <f>SUM(E4:E7)</f>
        <v>5000</v>
      </c>
    </row>
    <row r="4" spans="1:5" ht="12.75">
      <c r="A4" s="42" t="s">
        <v>33</v>
      </c>
      <c r="B4" s="19">
        <v>1200</v>
      </c>
      <c r="C4" s="3"/>
      <c r="D4" s="30" t="s">
        <v>58</v>
      </c>
      <c r="E4" s="18">
        <v>5000</v>
      </c>
    </row>
    <row r="5" spans="1:5" ht="12.75">
      <c r="A5"/>
      <c r="C5" s="3"/>
      <c r="D5" s="30"/>
      <c r="E5" s="19"/>
    </row>
    <row r="6" spans="1:5" ht="12.75">
      <c r="A6" s="42"/>
      <c r="B6" s="19"/>
      <c r="C6" s="3"/>
      <c r="E6" s="19"/>
    </row>
    <row r="7" ht="12.75">
      <c r="C7" s="3"/>
    </row>
    <row r="8" spans="3:5" ht="12.75">
      <c r="C8" s="3"/>
      <c r="D8" s="6"/>
      <c r="E8" s="21"/>
    </row>
    <row r="9" spans="1:3" ht="12.75">
      <c r="A9"/>
      <c r="C9" s="3"/>
    </row>
    <row r="10" spans="3:5" ht="12.75">
      <c r="C10" s="3"/>
      <c r="D10" s="7"/>
      <c r="E10" s="19"/>
    </row>
    <row r="11" spans="1:5" ht="12.75">
      <c r="A11"/>
      <c r="C11" s="3"/>
      <c r="E11" s="19"/>
    </row>
    <row r="12" spans="1:3" ht="12.75">
      <c r="A12" s="30"/>
      <c r="B12" s="19"/>
      <c r="C12" s="3"/>
    </row>
    <row r="13" spans="3:5" ht="12.75">
      <c r="C13" s="3"/>
      <c r="D13" s="4"/>
      <c r="E13" s="23"/>
    </row>
    <row r="14" spans="1:3" ht="12.75">
      <c r="A14" s="13"/>
      <c r="B14" s="25"/>
      <c r="C14" s="3"/>
    </row>
    <row r="15" spans="1:3" ht="12.75">
      <c r="A15" s="30"/>
      <c r="B15" s="24"/>
      <c r="C15" s="3"/>
    </row>
    <row r="16" spans="1:3" ht="12.75">
      <c r="A16" s="30"/>
      <c r="B16" s="21"/>
      <c r="C16" s="3"/>
    </row>
    <row r="17" spans="1:3" ht="12.75">
      <c r="A17" s="30"/>
      <c r="B17" s="24"/>
      <c r="C17" s="3"/>
    </row>
    <row r="18" spans="1:5" ht="12.75">
      <c r="A18" s="27" t="s">
        <v>2</v>
      </c>
      <c r="B18" s="45">
        <f>SUM(B4:B17)</f>
        <v>1200</v>
      </c>
      <c r="C18" s="3"/>
      <c r="D18" s="13" t="s">
        <v>11</v>
      </c>
      <c r="E18" s="21">
        <f>SUM(E3,E8)</f>
        <v>5000</v>
      </c>
    </row>
    <row r="19" spans="1:5" ht="12.75">
      <c r="A19" s="29" t="s">
        <v>27</v>
      </c>
      <c r="B19" s="45">
        <f>+E18-B18</f>
        <v>3800</v>
      </c>
      <c r="C19" s="28"/>
      <c r="D19" s="13"/>
      <c r="E19" s="25"/>
    </row>
    <row r="20" spans="1:5" ht="12.75">
      <c r="A20" s="13" t="s">
        <v>13</v>
      </c>
      <c r="B20" s="46">
        <f>+B18+B19</f>
        <v>5000</v>
      </c>
      <c r="C20" s="28"/>
      <c r="D20" s="13" t="s">
        <v>13</v>
      </c>
      <c r="E20" s="26">
        <f>SUM(E18:E19)</f>
        <v>5000</v>
      </c>
    </row>
    <row r="21" ht="12.75">
      <c r="C21" s="28"/>
    </row>
    <row r="22" ht="12.75">
      <c r="C22" s="3"/>
    </row>
    <row r="23" ht="12.75">
      <c r="C23" s="3"/>
    </row>
    <row r="24" spans="1:3" ht="12.75">
      <c r="A24" s="7"/>
      <c r="B24" s="20"/>
      <c r="C24" s="3"/>
    </row>
    <row r="25" spans="1:3" ht="12.75">
      <c r="A25" s="13"/>
      <c r="B25" s="21"/>
      <c r="C25" s="3"/>
    </row>
    <row r="26" spans="2:3" ht="12.75">
      <c r="B26" s="1"/>
      <c r="C26" s="3"/>
    </row>
    <row r="27" spans="2:3" ht="12.75">
      <c r="B27" s="1"/>
      <c r="C27" s="3"/>
    </row>
    <row r="28" spans="2:3" ht="12.75">
      <c r="B28" s="1"/>
      <c r="C28" s="3"/>
    </row>
    <row r="29" spans="2:3" ht="12.75">
      <c r="B29" s="1"/>
      <c r="C29" s="3"/>
    </row>
    <row r="30" spans="2:3" ht="12.75">
      <c r="B30" s="1"/>
      <c r="C30" s="3"/>
    </row>
    <row r="31" spans="2:3" ht="12.75">
      <c r="B31" s="1"/>
      <c r="C31" s="3"/>
    </row>
    <row r="32" spans="2:3" ht="12.75">
      <c r="B32" s="1"/>
      <c r="C32" s="3"/>
    </row>
    <row r="33" spans="2:5" ht="12.75">
      <c r="B33" s="1"/>
      <c r="C33" s="3"/>
      <c r="D33" s="4"/>
      <c r="E33" s="23"/>
    </row>
    <row r="34" spans="2:5" ht="12.75">
      <c r="B34" s="1"/>
      <c r="C34" s="3"/>
      <c r="D34" s="4"/>
      <c r="E34" s="23"/>
    </row>
    <row r="35" spans="2:5" ht="12.75">
      <c r="B35" s="1"/>
      <c r="C35" s="3"/>
      <c r="D35" s="4"/>
      <c r="E35" s="23"/>
    </row>
    <row r="36" spans="2:5" ht="12.75">
      <c r="B36" s="1"/>
      <c r="C36" s="3"/>
      <c r="D36" s="4"/>
      <c r="E36" s="23"/>
    </row>
    <row r="37" spans="2:5" ht="12.75">
      <c r="B37" s="1"/>
      <c r="C37" s="3"/>
      <c r="D37" s="4"/>
      <c r="E37" s="23"/>
    </row>
    <row r="38" spans="2:5" ht="12.75">
      <c r="B38" s="1"/>
      <c r="C38" s="3"/>
      <c r="D38" s="4"/>
      <c r="E38" s="23"/>
    </row>
    <row r="39" spans="2:3" ht="12.75">
      <c r="B39" s="1"/>
      <c r="C39" s="3"/>
    </row>
    <row r="40" spans="2:3" ht="12.75">
      <c r="B40" s="1"/>
      <c r="C40" s="3"/>
    </row>
    <row r="41" spans="2:3" ht="12.75">
      <c r="B41" s="1"/>
      <c r="C41" s="3"/>
    </row>
    <row r="42" spans="2:3" ht="12.75">
      <c r="B42" s="1"/>
      <c r="C42" s="3"/>
    </row>
    <row r="43" spans="2:3" ht="12.75">
      <c r="B43" s="1"/>
      <c r="C43" s="3"/>
    </row>
    <row r="44" spans="2:3" ht="12.75">
      <c r="B44" s="1"/>
      <c r="C44" s="3"/>
    </row>
    <row r="45" spans="2:3" ht="12.75">
      <c r="B45" s="1"/>
      <c r="C45" s="3"/>
    </row>
    <row r="46" spans="2:3" ht="12.75">
      <c r="B46" s="1"/>
      <c r="C46" s="3"/>
    </row>
    <row r="47" spans="2:3" ht="12.75">
      <c r="B47" s="1"/>
      <c r="C47" s="3"/>
    </row>
    <row r="48" spans="2:3" ht="12.75">
      <c r="B48" s="1"/>
      <c r="C48" s="3"/>
    </row>
    <row r="49" spans="2:3" ht="12.75">
      <c r="B49" s="1"/>
      <c r="C49" s="3"/>
    </row>
    <row r="50" spans="2:5" ht="12.75">
      <c r="B50" s="1"/>
      <c r="C50" s="3"/>
      <c r="E50" s="1"/>
    </row>
    <row r="51" spans="2:5" ht="12.75">
      <c r="B51" s="1"/>
      <c r="C51" s="3"/>
      <c r="E51" s="1"/>
    </row>
    <row r="52" spans="2:5" ht="12.75">
      <c r="B52" s="1"/>
      <c r="C52" s="3"/>
      <c r="E52" s="1"/>
    </row>
    <row r="53" spans="2:5" ht="12.75">
      <c r="B53" s="1"/>
      <c r="C53" s="3"/>
      <c r="E53" s="1"/>
    </row>
    <row r="54" spans="2:5" ht="12.75">
      <c r="B54" s="1"/>
      <c r="C54" s="3"/>
      <c r="E54" s="1"/>
    </row>
    <row r="55" spans="2:3" ht="12.75">
      <c r="B55" s="1"/>
      <c r="C55" s="3"/>
    </row>
    <row r="56" spans="2:3" ht="12.75">
      <c r="B56" s="1"/>
      <c r="C56" s="3"/>
    </row>
    <row r="57" spans="2:3" ht="12.75">
      <c r="B57" s="1"/>
      <c r="C57" s="3"/>
    </row>
    <row r="58" ht="12.75">
      <c r="C58" s="3"/>
    </row>
    <row r="59" spans="3:5" ht="12.75">
      <c r="C59" s="16"/>
      <c r="D59" s="4"/>
      <c r="E59" s="23"/>
    </row>
    <row r="60" spans="1:5" ht="12.75">
      <c r="A60" s="7"/>
      <c r="B60" s="20"/>
      <c r="C60" s="16"/>
      <c r="D60" s="4"/>
      <c r="E60" s="23"/>
    </row>
    <row r="61" spans="1:5" ht="12.75">
      <c r="A61" s="13"/>
      <c r="B61" s="21"/>
      <c r="C61" s="16"/>
      <c r="D61" s="4"/>
      <c r="E61" s="23"/>
    </row>
    <row r="62" ht="12.75">
      <c r="C62" s="16"/>
    </row>
    <row r="63" ht="12.75">
      <c r="C63" s="16"/>
    </row>
    <row r="64" spans="1:5" ht="12.75">
      <c r="A64" s="13"/>
      <c r="B64" s="21"/>
      <c r="C64" s="16"/>
      <c r="D64" s="4"/>
      <c r="E64" s="23"/>
    </row>
    <row r="65" spans="1:5" ht="12.75">
      <c r="A65" s="7"/>
      <c r="B65" s="20"/>
      <c r="C65" s="16"/>
      <c r="D65" s="4"/>
      <c r="E65" s="23"/>
    </row>
    <row r="66" spans="3:5" ht="12.75">
      <c r="C66" s="16"/>
      <c r="D66" s="4"/>
      <c r="E66" s="23"/>
    </row>
    <row r="67" spans="1:3" ht="12.75">
      <c r="A67" s="13"/>
      <c r="B67" s="21"/>
      <c r="C67" s="16"/>
    </row>
    <row r="68" spans="1:3" ht="12.75">
      <c r="A68" s="7"/>
      <c r="B68" s="20"/>
      <c r="C68" s="16"/>
    </row>
    <row r="69" spans="1:3" ht="12.75">
      <c r="A69" s="13"/>
      <c r="B69" s="21"/>
      <c r="C69" s="16"/>
    </row>
    <row r="70" spans="1:3" ht="12.75">
      <c r="A70" s="7"/>
      <c r="B70" s="20"/>
      <c r="C70" s="16"/>
    </row>
    <row r="71" spans="1:3" ht="12.75">
      <c r="A71" s="7"/>
      <c r="B71" s="20"/>
      <c r="C71" s="16"/>
    </row>
    <row r="72" spans="1:3" ht="12.75">
      <c r="A72" s="7"/>
      <c r="B72" s="20"/>
      <c r="C72" s="16"/>
    </row>
    <row r="73" ht="12.75">
      <c r="C73" s="16"/>
    </row>
    <row r="74" ht="12.75">
      <c r="C74" s="16"/>
    </row>
    <row r="75" spans="1:5" ht="12.75">
      <c r="A75" s="4"/>
      <c r="B75" s="23"/>
      <c r="C75" s="16"/>
      <c r="D75" s="4"/>
      <c r="E75" s="23"/>
    </row>
    <row r="76" spans="1:5" ht="12.75">
      <c r="A76" s="4"/>
      <c r="B76" s="23"/>
      <c r="C76" s="16"/>
      <c r="D76" s="4"/>
      <c r="E76" s="23"/>
    </row>
    <row r="77" spans="1:5" ht="12.75">
      <c r="A77" s="4"/>
      <c r="B77" s="23"/>
      <c r="C77" s="16"/>
      <c r="D77" s="4"/>
      <c r="E77" s="23"/>
    </row>
    <row r="78" spans="1:3" ht="12.75">
      <c r="A78" s="4"/>
      <c r="B78" s="23"/>
      <c r="C78" s="16"/>
    </row>
    <row r="79" spans="1:3" ht="12.75">
      <c r="A79" s="4"/>
      <c r="B79" s="23"/>
      <c r="C79" s="16"/>
    </row>
    <row r="80" spans="3:5" ht="12.75">
      <c r="C80" s="16"/>
      <c r="D80" s="4"/>
      <c r="E80" s="23"/>
    </row>
    <row r="81" spans="3:5" ht="12.75">
      <c r="C81" s="16"/>
      <c r="D81" s="4"/>
      <c r="E81" s="23"/>
    </row>
    <row r="82" spans="3:5" ht="12.75">
      <c r="C82" s="16"/>
      <c r="D82" s="4"/>
      <c r="E82" s="23"/>
    </row>
    <row r="83" spans="3:5" ht="12.75">
      <c r="C83" s="16"/>
      <c r="D83" s="4"/>
      <c r="E83" s="23"/>
    </row>
    <row r="84" spans="3:5" ht="12.75">
      <c r="C84" s="16"/>
      <c r="D84" s="4"/>
      <c r="E84" s="23"/>
    </row>
    <row r="85" ht="12.75">
      <c r="C85" s="16"/>
    </row>
    <row r="86" spans="1:3" ht="12.75">
      <c r="A86" s="4"/>
      <c r="B86" s="23"/>
      <c r="C86" s="16"/>
    </row>
    <row r="87" spans="1:3" ht="12.75">
      <c r="A87" s="4"/>
      <c r="B87" s="23"/>
      <c r="C87" s="16"/>
    </row>
    <row r="88" spans="1:3" ht="12.75">
      <c r="A88" s="4"/>
      <c r="B88" s="23"/>
      <c r="C88" s="16"/>
    </row>
    <row r="89" ht="12.75">
      <c r="C89" s="16"/>
    </row>
    <row r="90" ht="12.75">
      <c r="C90" s="16"/>
    </row>
    <row r="91" spans="3:5" ht="12.75">
      <c r="C91" s="16"/>
      <c r="D91" s="4"/>
      <c r="E91" s="23"/>
    </row>
    <row r="92" spans="3:5" ht="12.75">
      <c r="C92" s="16"/>
      <c r="D92" s="4"/>
      <c r="E92" s="23"/>
    </row>
    <row r="93" spans="3:5" ht="12.75">
      <c r="C93" s="16"/>
      <c r="D93" s="4"/>
      <c r="E93" s="2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Brutto &amp; Romano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Alessandra Caramaschi</cp:lastModifiedBy>
  <cp:lastPrinted>2019-04-04T12:00:36Z</cp:lastPrinted>
  <dcterms:created xsi:type="dcterms:W3CDTF">1996-10-29T10:14:38Z</dcterms:created>
  <dcterms:modified xsi:type="dcterms:W3CDTF">2019-11-11T13:27:32Z</dcterms:modified>
  <cp:category/>
  <cp:version/>
  <cp:contentType/>
  <cp:contentStatus/>
</cp:coreProperties>
</file>